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illinoisedu-my.sharepoint.com/personal/mpentrak_illinois_edu/Documents/Documents/ISGS/My Labs/Lab - XRF/Customers/Yaghmour, Emad/XF0208/"/>
    </mc:Choice>
  </mc:AlternateContent>
  <bookViews>
    <workbookView xWindow="0" yWindow="495" windowWidth="28800" windowHeight="15720"/>
  </bookViews>
  <sheets>
    <sheet name="XF0208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3" i="1" l="1"/>
  <c r="AX22" i="1"/>
  <c r="AX21" i="1"/>
  <c r="AX16" i="1"/>
  <c r="U17" i="1"/>
  <c r="AX17" i="1" s="1"/>
  <c r="U18" i="1"/>
  <c r="AX18" i="1" s="1"/>
  <c r="U19" i="1"/>
  <c r="AX19" i="1" s="1"/>
  <c r="U20" i="1"/>
  <c r="AX20" i="1" s="1"/>
  <c r="U21" i="1"/>
  <c r="U22" i="1"/>
  <c r="U23" i="1"/>
  <c r="U16" i="1"/>
  <c r="B17" i="1"/>
  <c r="B18" i="1"/>
  <c r="B19" i="1"/>
  <c r="B20" i="1"/>
  <c r="B21" i="1"/>
  <c r="B22" i="1"/>
  <c r="B23" i="1" l="1"/>
  <c r="B16" i="1"/>
  <c r="G8" i="1" l="1"/>
</calcChain>
</file>

<file path=xl/sharedStrings.xml><?xml version="1.0" encoding="utf-8"?>
<sst xmlns="http://schemas.openxmlformats.org/spreadsheetml/2006/main" count="266" uniqueCount="109">
  <si>
    <t xml:space="preserve">Invoice #: </t>
  </si>
  <si>
    <t xml:space="preserve">Cost: </t>
  </si>
  <si>
    <t>#</t>
  </si>
  <si>
    <t>Sample ID</t>
  </si>
  <si>
    <t>mass%</t>
  </si>
  <si>
    <t>Cu</t>
  </si>
  <si>
    <t>Zn</t>
  </si>
  <si>
    <t>Ag</t>
  </si>
  <si>
    <t>Cl</t>
  </si>
  <si>
    <t>Ni</t>
  </si>
  <si>
    <t>Br</t>
  </si>
  <si>
    <t>Cd</t>
  </si>
  <si>
    <t>Pb</t>
  </si>
  <si>
    <t>Sample Set / Outcrop</t>
  </si>
  <si>
    <t>API</t>
  </si>
  <si>
    <t>V</t>
  </si>
  <si>
    <t>Ga</t>
  </si>
  <si>
    <t>As</t>
  </si>
  <si>
    <t>Se</t>
  </si>
  <si>
    <t>Rb</t>
  </si>
  <si>
    <t>Sr</t>
  </si>
  <si>
    <t>Y</t>
  </si>
  <si>
    <t>Nb</t>
  </si>
  <si>
    <t>Mo</t>
  </si>
  <si>
    <t>In</t>
  </si>
  <si>
    <t>Sb</t>
  </si>
  <si>
    <t>Cs</t>
  </si>
  <si>
    <t>Ba</t>
  </si>
  <si>
    <t>La</t>
  </si>
  <si>
    <t>Ce</t>
  </si>
  <si>
    <t>U</t>
  </si>
  <si>
    <t>Th</t>
  </si>
  <si>
    <t xml:space="preserve">Number of Samples: </t>
  </si>
  <si>
    <t>USA</t>
  </si>
  <si>
    <t xml:space="preserve">Telephone: </t>
  </si>
  <si>
    <t xml:space="preserve">Email: </t>
  </si>
  <si>
    <t xml:space="preserve">Client Name: </t>
  </si>
  <si>
    <t xml:space="preserve">Company: </t>
  </si>
  <si>
    <t xml:space="preserve">Address (line 1): </t>
  </si>
  <si>
    <t xml:space="preserve">Address (line 2): </t>
  </si>
  <si>
    <t xml:space="preserve">City &amp; State or Province: </t>
  </si>
  <si>
    <t xml:space="preserve">Postal or Zip Code: </t>
  </si>
  <si>
    <t xml:space="preserve">Country: </t>
  </si>
  <si>
    <t xml:space="preserve">Submission Date: </t>
  </si>
  <si>
    <t xml:space="preserve">Analysis Type: </t>
  </si>
  <si>
    <t xml:space="preserve">Rate: </t>
  </si>
  <si>
    <t xml:space="preserve">Analyst: </t>
  </si>
  <si>
    <t>Log:</t>
  </si>
  <si>
    <t>Depth [ft]</t>
  </si>
  <si>
    <t>Invoice Date:</t>
  </si>
  <si>
    <t>Location [lat/long]</t>
  </si>
  <si>
    <t>A</t>
  </si>
  <si>
    <r>
      <rPr>
        <b/>
        <sz val="12"/>
        <color theme="1"/>
        <rFont val="Times New Roman"/>
        <family val="1"/>
      </rPr>
      <t xml:space="preserve">Lab Manager: </t>
    </r>
    <r>
      <rPr>
        <sz val="12"/>
        <color theme="1"/>
        <rFont val="Times New Roman"/>
        <family val="1"/>
      </rPr>
      <t xml:space="preserve">
Martin P. Pentrak, Ph.D.
Associate Mineralogist
mpentrak@illinois.edu
(217) 300-5625
</t>
    </r>
  </si>
  <si>
    <t>Martin P. Pentrak</t>
  </si>
  <si>
    <t>Cr</t>
  </si>
  <si>
    <t>N.A.</t>
  </si>
  <si>
    <t>ppm</t>
  </si>
  <si>
    <t>Sn</t>
  </si>
  <si>
    <t xml:space="preserve">Total </t>
  </si>
  <si>
    <t xml:space="preserve">Values between the detection limit and quantitation limit are reported as "less than values"  </t>
  </si>
  <si>
    <t xml:space="preserve">ND: Not Detected    </t>
  </si>
  <si>
    <t>B</t>
  </si>
  <si>
    <t>ND</t>
  </si>
  <si>
    <t>Emad Yaghmour</t>
  </si>
  <si>
    <t>Dpt. of Civil and Enviromental Engineering, UIUC</t>
  </si>
  <si>
    <t>205 Mathews Ave</t>
  </si>
  <si>
    <t>Urbana, IL</t>
  </si>
  <si>
    <t>emady@illinois.edu</t>
  </si>
  <si>
    <t>(202) 280-3113</t>
  </si>
  <si>
    <t>XF0208</t>
  </si>
  <si>
    <t>Powder</t>
  </si>
  <si>
    <t>UPR25350</t>
  </si>
  <si>
    <t>C</t>
  </si>
  <si>
    <t>D</t>
  </si>
  <si>
    <t>E</t>
  </si>
  <si>
    <t>F</t>
  </si>
  <si>
    <t>G</t>
  </si>
  <si>
    <t>H</t>
  </si>
  <si>
    <t>1R-S.A</t>
  </si>
  <si>
    <t>2R-P1</t>
  </si>
  <si>
    <t>9R-N.A</t>
  </si>
  <si>
    <t>12R-P4</t>
  </si>
  <si>
    <t>1L-P1</t>
  </si>
  <si>
    <t>2L-P1</t>
  </si>
  <si>
    <t>10L-N.A</t>
  </si>
  <si>
    <t>12L-P4</t>
  </si>
  <si>
    <t>MgO</t>
  </si>
  <si>
    <t>CaO</t>
  </si>
  <si>
    <t>MnO</t>
  </si>
  <si>
    <t>mass %</t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</si>
  <si>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</si>
  <si>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</si>
  <si>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</si>
  <si>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</si>
  <si>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r>
      <t>SO</t>
    </r>
    <r>
      <rPr>
        <vertAlign val="subscript"/>
        <sz val="12"/>
        <color theme="1"/>
        <rFont val="Times New Roman"/>
        <family val="1"/>
      </rPr>
      <t>3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</si>
  <si>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</si>
  <si>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</si>
  <si>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</si>
  <si>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t>Results: XRF Analysis: Major Oxides</t>
  </si>
  <si>
    <t>Results: XRF Analysis: Trace Elements</t>
  </si>
  <si>
    <t>Total</t>
  </si>
  <si>
    <t>&lt; 9.74</t>
  </si>
  <si>
    <t>&lt; 55</t>
  </si>
  <si>
    <t>&lt; 8.22</t>
  </si>
  <si>
    <t>&lt; 88.2</t>
  </si>
  <si>
    <t>&lt; 4.92</t>
  </si>
  <si>
    <t>&lt; 63.3</t>
  </si>
  <si>
    <t>&lt; 73.5</t>
  </si>
  <si>
    <t>&lt; 9.02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</si>
</sst>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164" formatCode="0.0"/>
    <numFmt numFmtId="169" formatCode="0.0000"/>
    <numFmt numFmtId="170" formatCode="0.000000"/>
    <numFmt numFmtId="171" formatCode="0.000"/>
  </numFmts>
  <fonts count="1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2" borderId="17" xfId="0" applyFont="1" applyFill="1" applyBorder="1" applyAlignment="1">
      <alignment horizontal="left"/>
    </xf>
    <xf numFmtId="0" fontId="4" fillId="0" borderId="19" xfId="0" applyFont="1" applyBorder="1"/>
    <xf numFmtId="0" fontId="4" fillId="2" borderId="8" xfId="0" applyFont="1" applyFill="1" applyBorder="1" applyAlignment="1">
      <alignment horizontal="left"/>
    </xf>
    <xf numFmtId="14" fontId="4" fillId="0" borderId="16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0" borderId="25" xfId="0" applyFont="1" applyBorder="1" applyAlignment="1">
      <alignment horizontal="left"/>
    </xf>
    <xf numFmtId="8" fontId="4" fillId="0" borderId="25" xfId="0" applyNumberFormat="1" applyFont="1" applyBorder="1" applyAlignment="1">
      <alignment horizontal="left"/>
    </xf>
    <xf numFmtId="14" fontId="4" fillId="0" borderId="25" xfId="0" applyNumberFormat="1" applyFont="1" applyBorder="1" applyAlignment="1">
      <alignment horizontal="left" vertical="center"/>
    </xf>
    <xf numFmtId="0" fontId="4" fillId="0" borderId="29" xfId="0" applyFont="1" applyBorder="1"/>
    <xf numFmtId="0" fontId="0" fillId="0" borderId="31" xfId="0" applyBorder="1"/>
    <xf numFmtId="0" fontId="0" fillId="0" borderId="23" xfId="0" applyBorder="1"/>
    <xf numFmtId="8" fontId="4" fillId="0" borderId="31" xfId="0" applyNumberFormat="1" applyFont="1" applyBorder="1" applyAlignment="1">
      <alignment horizontal="left"/>
    </xf>
    <xf numFmtId="0" fontId="4" fillId="0" borderId="30" xfId="0" applyFont="1" applyBorder="1"/>
    <xf numFmtId="0" fontId="0" fillId="0" borderId="0" xfId="0" applyAlignment="1">
      <alignment vertical="center"/>
    </xf>
    <xf numFmtId="8" fontId="0" fillId="0" borderId="0" xfId="0" applyNumberForma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9" fillId="0" borderId="20" xfId="0" applyFont="1" applyBorder="1"/>
    <xf numFmtId="0" fontId="0" fillId="0" borderId="21" xfId="0" applyBorder="1"/>
    <xf numFmtId="0" fontId="0" fillId="0" borderId="1" xfId="0" applyBorder="1"/>
    <xf numFmtId="0" fontId="9" fillId="0" borderId="22" xfId="0" applyFont="1" applyBorder="1"/>
    <xf numFmtId="0" fontId="0" fillId="0" borderId="4" xfId="0" applyBorder="1"/>
    <xf numFmtId="0" fontId="0" fillId="0" borderId="3" xfId="0" applyBorder="1"/>
    <xf numFmtId="0" fontId="9" fillId="0" borderId="0" xfId="0" applyFont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/>
    </xf>
    <xf numFmtId="2" fontId="4" fillId="0" borderId="39" xfId="0" applyNumberFormat="1" applyFont="1" applyBorder="1" applyAlignment="1">
      <alignment horizontal="center"/>
    </xf>
    <xf numFmtId="0" fontId="4" fillId="0" borderId="39" xfId="0" applyFont="1" applyBorder="1" applyAlignment="1">
      <alignment horizontal="center" vertical="center"/>
    </xf>
    <xf numFmtId="164" fontId="4" fillId="0" borderId="39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/>
    </xf>
    <xf numFmtId="170" fontId="2" fillId="0" borderId="0" xfId="0" applyNumberFormat="1" applyFont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1" fillId="2" borderId="2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7" fillId="0" borderId="33" xfId="1" applyFont="1" applyBorder="1" applyAlignment="1">
      <alignment horizontal="left"/>
    </xf>
    <xf numFmtId="0" fontId="7" fillId="0" borderId="16" xfId="1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71" fontId="4" fillId="0" borderId="9" xfId="0" applyNumberFormat="1" applyFont="1" applyBorder="1" applyAlignment="1">
      <alignment horizontal="center"/>
    </xf>
    <xf numFmtId="169" fontId="4" fillId="0" borderId="9" xfId="0" applyNumberFormat="1" applyFont="1" applyBorder="1" applyAlignment="1">
      <alignment horizont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4" fillId="0" borderId="3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66675</xdr:rowOff>
    </xdr:from>
    <xdr:to>
      <xdr:col>3</xdr:col>
      <xdr:colOff>379194</xdr:colOff>
      <xdr:row>0</xdr:row>
      <xdr:rowOff>1238249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66675"/>
          <a:ext cx="2246094" cy="1171574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0</xdr:row>
      <xdr:rowOff>1219201</xdr:rowOff>
    </xdr:from>
    <xdr:to>
      <xdr:col>1</xdr:col>
      <xdr:colOff>1200150</xdr:colOff>
      <xdr:row>1</xdr:row>
      <xdr:rowOff>152401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7625" y="1219201"/>
          <a:ext cx="1476375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latin typeface="Times New Roman" panose="02020603050405020304" pitchFamily="18" charset="0"/>
              <a:cs typeface="Times New Roman" panose="02020603050405020304" pitchFamily="18" charset="0"/>
            </a:rPr>
            <a:t>XRF</a:t>
          </a:r>
          <a:r>
            <a:rPr lang="en-US" sz="14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Laboratory</a:t>
          </a:r>
          <a:endParaRPr lang="en-US" sz="14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mady@illinois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Normal="100" workbookViewId="0">
      <selection activeCell="AW26" sqref="AW26"/>
    </sheetView>
  </sheetViews>
  <sheetFormatPr defaultColWidth="8.85546875" defaultRowHeight="15" x14ac:dyDescent="0.25"/>
  <cols>
    <col min="1" max="1" width="4.85546875" customWidth="1"/>
    <col min="2" max="2" width="20" customWidth="1"/>
    <col min="3" max="3" width="4.85546875" customWidth="1"/>
    <col min="4" max="4" width="39" customWidth="1"/>
    <col min="5" max="5" width="25.42578125" customWidth="1"/>
    <col min="6" max="6" width="20.28515625" customWidth="1"/>
    <col min="7" max="7" width="23.28515625" customWidth="1"/>
    <col min="8" max="8" width="25.140625" customWidth="1"/>
    <col min="9" max="9" width="1.140625" customWidth="1"/>
    <col min="22" max="22" width="1.140625" customWidth="1"/>
    <col min="47" max="47" width="11.140625" customWidth="1"/>
    <col min="49" max="49" width="8.85546875" customWidth="1"/>
    <col min="50" max="50" width="9" customWidth="1"/>
    <col min="52" max="52" width="13.140625" bestFit="1" customWidth="1"/>
  </cols>
  <sheetData>
    <row r="1" spans="1:52" ht="119.25" customHeight="1" x14ac:dyDescent="0.25">
      <c r="A1" s="74"/>
      <c r="B1" s="74"/>
      <c r="C1" s="74"/>
      <c r="D1" s="74"/>
      <c r="E1" s="4" t="s">
        <v>52</v>
      </c>
      <c r="F1" s="4"/>
      <c r="G1" s="4"/>
    </row>
    <row r="2" spans="1:52" ht="15.75" thickBot="1" x14ac:dyDescent="0.3">
      <c r="V2" s="85"/>
    </row>
    <row r="3" spans="1:52" ht="15.75" x14ac:dyDescent="0.25">
      <c r="A3" s="64" t="s">
        <v>36</v>
      </c>
      <c r="B3" s="65"/>
      <c r="C3" s="66"/>
      <c r="D3" s="75" t="s">
        <v>63</v>
      </c>
      <c r="E3" s="76"/>
      <c r="F3" s="5" t="s">
        <v>47</v>
      </c>
      <c r="G3" s="6" t="s">
        <v>69</v>
      </c>
      <c r="J3" s="1"/>
      <c r="V3" s="85"/>
    </row>
    <row r="4" spans="1:52" ht="15.75" x14ac:dyDescent="0.25">
      <c r="A4" s="67" t="s">
        <v>37</v>
      </c>
      <c r="B4" s="68"/>
      <c r="C4" s="69"/>
      <c r="D4" s="77" t="s">
        <v>64</v>
      </c>
      <c r="E4" s="78"/>
      <c r="F4" s="7" t="s">
        <v>43</v>
      </c>
      <c r="G4" s="8">
        <v>45475</v>
      </c>
      <c r="V4" s="85"/>
    </row>
    <row r="5" spans="1:52" ht="16.5" thickBot="1" x14ac:dyDescent="0.3">
      <c r="A5" s="67" t="s">
        <v>38</v>
      </c>
      <c r="B5" s="68"/>
      <c r="C5" s="69"/>
      <c r="D5" s="77" t="s">
        <v>65</v>
      </c>
      <c r="E5" s="78"/>
      <c r="F5" s="7" t="s">
        <v>32</v>
      </c>
      <c r="G5" s="9">
        <v>8</v>
      </c>
      <c r="V5" s="85"/>
    </row>
    <row r="6" spans="1:52" ht="15.75" x14ac:dyDescent="0.25">
      <c r="A6" s="67" t="s">
        <v>39</v>
      </c>
      <c r="B6" s="68"/>
      <c r="C6" s="69"/>
      <c r="D6" s="77"/>
      <c r="E6" s="78"/>
      <c r="F6" s="7" t="s">
        <v>44</v>
      </c>
      <c r="G6" s="11" t="s">
        <v>70</v>
      </c>
      <c r="H6" s="18"/>
      <c r="V6" s="85"/>
    </row>
    <row r="7" spans="1:52" ht="15.75" x14ac:dyDescent="0.25">
      <c r="A7" s="67" t="s">
        <v>40</v>
      </c>
      <c r="B7" s="68"/>
      <c r="C7" s="69"/>
      <c r="D7" s="77" t="s">
        <v>66</v>
      </c>
      <c r="E7" s="78"/>
      <c r="F7" s="7" t="s">
        <v>45</v>
      </c>
      <c r="G7" s="12">
        <v>43</v>
      </c>
      <c r="H7" s="17"/>
      <c r="V7" s="85"/>
    </row>
    <row r="8" spans="1:52" ht="15.75" x14ac:dyDescent="0.25">
      <c r="A8" s="67" t="s">
        <v>41</v>
      </c>
      <c r="B8" s="68"/>
      <c r="C8" s="69"/>
      <c r="D8" s="77">
        <v>61801</v>
      </c>
      <c r="E8" s="78"/>
      <c r="F8" s="7" t="s">
        <v>1</v>
      </c>
      <c r="G8" s="12">
        <f>G5*G7</f>
        <v>344</v>
      </c>
      <c r="H8" s="17"/>
      <c r="J8" s="20"/>
      <c r="V8" s="85"/>
    </row>
    <row r="9" spans="1:52" ht="15.75" x14ac:dyDescent="0.25">
      <c r="A9" s="67" t="s">
        <v>42</v>
      </c>
      <c r="B9" s="68"/>
      <c r="C9" s="69"/>
      <c r="D9" s="77" t="s">
        <v>33</v>
      </c>
      <c r="E9" s="78"/>
      <c r="F9" s="7" t="s">
        <v>0</v>
      </c>
      <c r="G9" s="11" t="s">
        <v>71</v>
      </c>
      <c r="H9" s="15"/>
      <c r="V9" s="85"/>
    </row>
    <row r="10" spans="1:52" ht="15.75" x14ac:dyDescent="0.25">
      <c r="A10" s="67" t="s">
        <v>35</v>
      </c>
      <c r="B10" s="68"/>
      <c r="C10" s="69"/>
      <c r="D10" s="79" t="s">
        <v>67</v>
      </c>
      <c r="E10" s="80"/>
      <c r="F10" s="7" t="s">
        <v>49</v>
      </c>
      <c r="G10" s="13">
        <v>45481</v>
      </c>
      <c r="H10" s="15"/>
      <c r="V10" s="85"/>
    </row>
    <row r="11" spans="1:52" ht="16.5" thickBot="1" x14ac:dyDescent="0.3">
      <c r="A11" s="70" t="s">
        <v>34</v>
      </c>
      <c r="B11" s="71"/>
      <c r="C11" s="72"/>
      <c r="D11" s="81" t="s">
        <v>68</v>
      </c>
      <c r="E11" s="82"/>
      <c r="F11" s="10" t="s">
        <v>46</v>
      </c>
      <c r="G11" s="14" t="s">
        <v>53</v>
      </c>
      <c r="H11" s="16"/>
      <c r="V11" s="86"/>
    </row>
    <row r="12" spans="1:52" ht="15.75" thickBot="1" x14ac:dyDescent="0.3">
      <c r="V12" s="86"/>
    </row>
    <row r="13" spans="1:52" s="1" customFormat="1" ht="21" customHeight="1" thickBot="1" x14ac:dyDescent="0.3">
      <c r="B13" s="19"/>
      <c r="C13" s="19"/>
      <c r="H13" s="19"/>
      <c r="J13" s="53" t="s">
        <v>98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5"/>
      <c r="V13" s="87"/>
      <c r="W13" s="53" t="s">
        <v>99</v>
      </c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100"/>
    </row>
    <row r="14" spans="1:52" s="1" customFormat="1" ht="19.5" customHeight="1" thickBot="1" x14ac:dyDescent="0.3">
      <c r="A14" s="60" t="s">
        <v>2</v>
      </c>
      <c r="B14" s="56" t="s">
        <v>3</v>
      </c>
      <c r="C14" s="57"/>
      <c r="D14" s="62" t="s">
        <v>13</v>
      </c>
      <c r="E14" s="60" t="s">
        <v>48</v>
      </c>
      <c r="F14" s="60" t="s">
        <v>14</v>
      </c>
      <c r="G14" s="56" t="s">
        <v>50</v>
      </c>
      <c r="H14" s="57"/>
      <c r="J14" s="25" t="s">
        <v>89</v>
      </c>
      <c r="K14" s="25" t="s">
        <v>89</v>
      </c>
      <c r="L14" s="25" t="s">
        <v>89</v>
      </c>
      <c r="M14" s="25" t="s">
        <v>89</v>
      </c>
      <c r="N14" s="25" t="s">
        <v>89</v>
      </c>
      <c r="O14" s="25" t="s">
        <v>89</v>
      </c>
      <c r="P14" s="25" t="s">
        <v>89</v>
      </c>
      <c r="Q14" s="25" t="s">
        <v>89</v>
      </c>
      <c r="R14" s="25" t="s">
        <v>89</v>
      </c>
      <c r="S14" s="25" t="s">
        <v>89</v>
      </c>
      <c r="T14" s="25" t="s">
        <v>89</v>
      </c>
      <c r="U14" s="25" t="s">
        <v>89</v>
      </c>
      <c r="V14" s="88"/>
      <c r="W14" s="25" t="s">
        <v>56</v>
      </c>
      <c r="X14" s="25" t="s">
        <v>56</v>
      </c>
      <c r="Y14" s="25" t="s">
        <v>56</v>
      </c>
      <c r="Z14" s="25" t="s">
        <v>56</v>
      </c>
      <c r="AA14" s="25" t="s">
        <v>56</v>
      </c>
      <c r="AB14" s="25" t="s">
        <v>56</v>
      </c>
      <c r="AC14" s="25" t="s">
        <v>56</v>
      </c>
      <c r="AD14" s="25" t="s">
        <v>56</v>
      </c>
      <c r="AE14" s="25" t="s">
        <v>56</v>
      </c>
      <c r="AF14" s="25" t="s">
        <v>56</v>
      </c>
      <c r="AG14" s="25" t="s">
        <v>56</v>
      </c>
      <c r="AH14" s="25" t="s">
        <v>56</v>
      </c>
      <c r="AI14" s="25" t="s">
        <v>56</v>
      </c>
      <c r="AJ14" s="25" t="s">
        <v>56</v>
      </c>
      <c r="AK14" s="25" t="s">
        <v>56</v>
      </c>
      <c r="AL14" s="25" t="s">
        <v>56</v>
      </c>
      <c r="AM14" s="25" t="s">
        <v>56</v>
      </c>
      <c r="AN14" s="25" t="s">
        <v>56</v>
      </c>
      <c r="AO14" s="25" t="s">
        <v>56</v>
      </c>
      <c r="AP14" s="25" t="s">
        <v>56</v>
      </c>
      <c r="AQ14" s="25" t="s">
        <v>56</v>
      </c>
      <c r="AR14" s="25" t="s">
        <v>56</v>
      </c>
      <c r="AS14" s="25" t="s">
        <v>56</v>
      </c>
      <c r="AT14" s="25" t="s">
        <v>56</v>
      </c>
      <c r="AU14" s="25" t="s">
        <v>56</v>
      </c>
      <c r="AV14" s="25" t="s">
        <v>56</v>
      </c>
      <c r="AW14" s="25" t="s">
        <v>56</v>
      </c>
      <c r="AX14" s="25" t="s">
        <v>4</v>
      </c>
    </row>
    <row r="15" spans="1:52" s="1" customFormat="1" ht="19.5" thickBot="1" x14ac:dyDescent="0.4">
      <c r="A15" s="61"/>
      <c r="B15" s="73"/>
      <c r="C15" s="59"/>
      <c r="D15" s="63"/>
      <c r="E15" s="61"/>
      <c r="F15" s="61"/>
      <c r="G15" s="58"/>
      <c r="H15" s="59"/>
      <c r="J15" s="23" t="s">
        <v>90</v>
      </c>
      <c r="K15" s="2" t="s">
        <v>86</v>
      </c>
      <c r="L15" s="2" t="s">
        <v>91</v>
      </c>
      <c r="M15" s="2" t="s">
        <v>92</v>
      </c>
      <c r="N15" s="2" t="s">
        <v>93</v>
      </c>
      <c r="O15" s="2" t="s">
        <v>94</v>
      </c>
      <c r="P15" s="2" t="s">
        <v>95</v>
      </c>
      <c r="Q15" s="2" t="s">
        <v>87</v>
      </c>
      <c r="R15" s="2" t="s">
        <v>96</v>
      </c>
      <c r="S15" s="2" t="s">
        <v>88</v>
      </c>
      <c r="T15" s="2" t="s">
        <v>97</v>
      </c>
      <c r="U15" s="91" t="s">
        <v>100</v>
      </c>
      <c r="V15" s="89"/>
      <c r="W15" s="23" t="s">
        <v>8</v>
      </c>
      <c r="X15" s="3" t="s">
        <v>15</v>
      </c>
      <c r="Y15" s="3" t="s">
        <v>54</v>
      </c>
      <c r="Z15" s="3" t="s">
        <v>9</v>
      </c>
      <c r="AA15" s="3" t="s">
        <v>5</v>
      </c>
      <c r="AB15" s="3" t="s">
        <v>6</v>
      </c>
      <c r="AC15" s="3" t="s">
        <v>16</v>
      </c>
      <c r="AD15" s="3" t="s">
        <v>17</v>
      </c>
      <c r="AE15" s="3" t="s">
        <v>18</v>
      </c>
      <c r="AF15" s="3" t="s">
        <v>10</v>
      </c>
      <c r="AG15" s="3" t="s">
        <v>19</v>
      </c>
      <c r="AH15" s="3" t="s">
        <v>20</v>
      </c>
      <c r="AI15" s="3" t="s">
        <v>21</v>
      </c>
      <c r="AJ15" s="3" t="s">
        <v>22</v>
      </c>
      <c r="AK15" s="3" t="s">
        <v>23</v>
      </c>
      <c r="AL15" s="3" t="s">
        <v>7</v>
      </c>
      <c r="AM15" s="3" t="s">
        <v>11</v>
      </c>
      <c r="AN15" s="3" t="s">
        <v>24</v>
      </c>
      <c r="AO15" s="3" t="s">
        <v>57</v>
      </c>
      <c r="AP15" s="3" t="s">
        <v>25</v>
      </c>
      <c r="AQ15" s="3" t="s">
        <v>26</v>
      </c>
      <c r="AR15" s="3" t="s">
        <v>27</v>
      </c>
      <c r="AS15" s="3" t="s">
        <v>28</v>
      </c>
      <c r="AT15" s="3" t="s">
        <v>29</v>
      </c>
      <c r="AU15" s="3" t="s">
        <v>12</v>
      </c>
      <c r="AV15" s="3" t="s">
        <v>31</v>
      </c>
      <c r="AW15" s="3" t="s">
        <v>30</v>
      </c>
      <c r="AX15" s="24" t="s">
        <v>58</v>
      </c>
    </row>
    <row r="16" spans="1:52" s="1" customFormat="1" ht="16.5" thickTop="1" x14ac:dyDescent="0.25">
      <c r="A16" s="36">
        <v>1</v>
      </c>
      <c r="B16" s="40" t="str">
        <f>G$3</f>
        <v>XF0208</v>
      </c>
      <c r="C16" s="35" t="s">
        <v>51</v>
      </c>
      <c r="D16" s="35" t="s">
        <v>78</v>
      </c>
      <c r="E16" s="37" t="s">
        <v>55</v>
      </c>
      <c r="F16" s="37" t="s">
        <v>55</v>
      </c>
      <c r="G16" s="37" t="s">
        <v>55</v>
      </c>
      <c r="H16" s="38" t="s">
        <v>55</v>
      </c>
      <c r="J16" s="45" t="s">
        <v>62</v>
      </c>
      <c r="K16" s="41">
        <v>1.48</v>
      </c>
      <c r="L16" s="41">
        <v>3.86</v>
      </c>
      <c r="M16" s="95">
        <v>16.8</v>
      </c>
      <c r="N16" s="41">
        <v>6.8000000000000005E-2</v>
      </c>
      <c r="O16" s="42">
        <v>2.77</v>
      </c>
      <c r="P16" s="41">
        <v>0.84099999999999997</v>
      </c>
      <c r="Q16" s="41">
        <v>70.8</v>
      </c>
      <c r="R16" s="41">
        <v>0.372</v>
      </c>
      <c r="S16" s="41">
        <v>6.2899999999999998E-2</v>
      </c>
      <c r="T16" s="41">
        <v>2.58</v>
      </c>
      <c r="U16" s="103">
        <f>SUM(J16:T16)</f>
        <v>99.633899999999997</v>
      </c>
      <c r="V16" s="89"/>
      <c r="W16" s="45">
        <v>1890</v>
      </c>
      <c r="X16" s="43">
        <v>109</v>
      </c>
      <c r="Y16" s="106">
        <v>115</v>
      </c>
      <c r="Z16" s="43">
        <v>77.3</v>
      </c>
      <c r="AA16" s="44">
        <v>95</v>
      </c>
      <c r="AB16" s="43">
        <v>208.99999999999997</v>
      </c>
      <c r="AC16" s="43">
        <v>18.899999999999999</v>
      </c>
      <c r="AD16" s="43" t="s">
        <v>101</v>
      </c>
      <c r="AE16" s="43">
        <v>10.199999999999999</v>
      </c>
      <c r="AF16" s="43">
        <v>95.5</v>
      </c>
      <c r="AG16" s="43">
        <v>72.8</v>
      </c>
      <c r="AH16" s="43">
        <v>620</v>
      </c>
      <c r="AI16" s="44">
        <v>29</v>
      </c>
      <c r="AJ16" s="43" t="s">
        <v>62</v>
      </c>
      <c r="AK16" s="43" t="s">
        <v>62</v>
      </c>
      <c r="AL16" s="43" t="s">
        <v>62</v>
      </c>
      <c r="AM16" s="43" t="s">
        <v>62</v>
      </c>
      <c r="AN16" s="43" t="s">
        <v>62</v>
      </c>
      <c r="AO16" s="44">
        <v>40</v>
      </c>
      <c r="AP16" s="43" t="s">
        <v>62</v>
      </c>
      <c r="AQ16" s="44" t="s">
        <v>62</v>
      </c>
      <c r="AR16" s="43">
        <v>224</v>
      </c>
      <c r="AS16" s="43" t="s">
        <v>62</v>
      </c>
      <c r="AT16" s="43" t="s">
        <v>62</v>
      </c>
      <c r="AU16" s="43">
        <v>50.9</v>
      </c>
      <c r="AV16" s="43" t="s">
        <v>62</v>
      </c>
      <c r="AW16" s="43" t="s">
        <v>62</v>
      </c>
      <c r="AX16" s="105">
        <f>SUM(W16:AW16)/10000+U16</f>
        <v>99.999560000000002</v>
      </c>
      <c r="AZ16" s="52"/>
    </row>
    <row r="17" spans="1:52" s="1" customFormat="1" ht="15.75" x14ac:dyDescent="0.25">
      <c r="A17" s="84">
        <v>2</v>
      </c>
      <c r="B17" s="83" t="str">
        <f t="shared" ref="B17:B22" si="0">G$3</f>
        <v>XF0208</v>
      </c>
      <c r="C17" s="83" t="s">
        <v>61</v>
      </c>
      <c r="D17" s="83" t="s">
        <v>79</v>
      </c>
      <c r="E17" s="37" t="s">
        <v>55</v>
      </c>
      <c r="F17" s="37" t="s">
        <v>55</v>
      </c>
      <c r="G17" s="37" t="s">
        <v>55</v>
      </c>
      <c r="H17" s="38" t="s">
        <v>55</v>
      </c>
      <c r="J17" s="45" t="s">
        <v>62</v>
      </c>
      <c r="K17" s="92">
        <v>2.11</v>
      </c>
      <c r="L17" s="92">
        <v>3.78</v>
      </c>
      <c r="M17" s="96">
        <v>17.3</v>
      </c>
      <c r="N17" s="92">
        <v>6.6699999999999995E-2</v>
      </c>
      <c r="O17" s="93">
        <v>2.2999999999999998</v>
      </c>
      <c r="P17" s="92">
        <v>0.77100000000000002</v>
      </c>
      <c r="Q17" s="92">
        <v>70.5</v>
      </c>
      <c r="R17" s="92">
        <v>0.34499999999999997</v>
      </c>
      <c r="S17" s="92">
        <v>6.0400000000000002E-2</v>
      </c>
      <c r="T17" s="92">
        <v>2.4300000000000002</v>
      </c>
      <c r="U17" s="103">
        <f t="shared" ref="U17:U23" si="1">SUM(J17:T17)</f>
        <v>99.663100000000014</v>
      </c>
      <c r="V17" s="89"/>
      <c r="W17" s="94">
        <v>1590</v>
      </c>
      <c r="X17" s="101" t="s">
        <v>102</v>
      </c>
      <c r="Y17" s="107">
        <v>124</v>
      </c>
      <c r="Z17" s="101">
        <v>73.099999999999994</v>
      </c>
      <c r="AA17" s="102">
        <v>74</v>
      </c>
      <c r="AB17" s="101">
        <v>161</v>
      </c>
      <c r="AC17" s="101">
        <v>19.100000000000001</v>
      </c>
      <c r="AD17" s="101" t="s">
        <v>103</v>
      </c>
      <c r="AE17" s="101">
        <v>10.9</v>
      </c>
      <c r="AF17" s="101">
        <v>74.5</v>
      </c>
      <c r="AG17" s="101">
        <v>64.900000000000006</v>
      </c>
      <c r="AH17" s="101">
        <v>536</v>
      </c>
      <c r="AI17" s="101">
        <v>25.3</v>
      </c>
      <c r="AJ17" s="101" t="s">
        <v>62</v>
      </c>
      <c r="AK17" s="101" t="s">
        <v>62</v>
      </c>
      <c r="AL17" s="101" t="s">
        <v>62</v>
      </c>
      <c r="AM17" s="101" t="s">
        <v>62</v>
      </c>
      <c r="AN17" s="101" t="s">
        <v>62</v>
      </c>
      <c r="AO17" s="102">
        <v>43</v>
      </c>
      <c r="AP17" s="101" t="s">
        <v>62</v>
      </c>
      <c r="AQ17" s="102" t="s">
        <v>62</v>
      </c>
      <c r="AR17" s="101">
        <v>213</v>
      </c>
      <c r="AS17" s="101">
        <v>215</v>
      </c>
      <c r="AT17" s="101" t="s">
        <v>62</v>
      </c>
      <c r="AU17" s="101">
        <v>47.7</v>
      </c>
      <c r="AV17" s="101">
        <v>18.3</v>
      </c>
      <c r="AW17" s="101" t="s">
        <v>62</v>
      </c>
      <c r="AX17" s="105">
        <f>SUM(W17:AW17)/10000+U17</f>
        <v>99.992080000000016</v>
      </c>
      <c r="AZ17" s="52"/>
    </row>
    <row r="18" spans="1:52" s="1" customFormat="1" ht="15.75" x14ac:dyDescent="0.25">
      <c r="A18" s="84">
        <v>3</v>
      </c>
      <c r="B18" s="83" t="str">
        <f t="shared" si="0"/>
        <v>XF0208</v>
      </c>
      <c r="C18" s="83" t="s">
        <v>72</v>
      </c>
      <c r="D18" s="83" t="s">
        <v>80</v>
      </c>
      <c r="E18" s="37" t="s">
        <v>55</v>
      </c>
      <c r="F18" s="37" t="s">
        <v>55</v>
      </c>
      <c r="G18" s="37" t="s">
        <v>55</v>
      </c>
      <c r="H18" s="38" t="s">
        <v>55</v>
      </c>
      <c r="J18" s="45" t="s">
        <v>62</v>
      </c>
      <c r="K18" s="92">
        <v>2.3199999999999998</v>
      </c>
      <c r="L18" s="93">
        <v>3.7</v>
      </c>
      <c r="M18" s="96">
        <v>16.600000000000001</v>
      </c>
      <c r="N18" s="92">
        <v>6.3500000000000001E-2</v>
      </c>
      <c r="O18" s="93">
        <v>2.0699999999999998</v>
      </c>
      <c r="P18" s="92">
        <v>0.88100000000000001</v>
      </c>
      <c r="Q18" s="92">
        <v>71.3</v>
      </c>
      <c r="R18" s="92">
        <v>0.33200000000000002</v>
      </c>
      <c r="S18" s="98">
        <v>5.8999999999999997E-2</v>
      </c>
      <c r="T18" s="92">
        <v>2.39</v>
      </c>
      <c r="U18" s="103">
        <f t="shared" si="1"/>
        <v>99.715499999999992</v>
      </c>
      <c r="V18" s="89"/>
      <c r="W18" s="94">
        <v>1480</v>
      </c>
      <c r="X18" s="101" t="s">
        <v>104</v>
      </c>
      <c r="Y18" s="107">
        <v>118</v>
      </c>
      <c r="Z18" s="101">
        <v>61.2</v>
      </c>
      <c r="AA18" s="102">
        <v>81</v>
      </c>
      <c r="AB18" s="101">
        <v>159</v>
      </c>
      <c r="AC18" s="101">
        <v>16.7</v>
      </c>
      <c r="AD18" s="101" t="s">
        <v>105</v>
      </c>
      <c r="AE18" s="101">
        <v>10.8</v>
      </c>
      <c r="AF18" s="101">
        <v>80.400000000000006</v>
      </c>
      <c r="AG18" s="101">
        <v>70.099999999999994</v>
      </c>
      <c r="AH18" s="101">
        <v>504</v>
      </c>
      <c r="AI18" s="101">
        <v>25.1</v>
      </c>
      <c r="AJ18" s="101" t="s">
        <v>62</v>
      </c>
      <c r="AK18" s="101" t="s">
        <v>62</v>
      </c>
      <c r="AL18" s="101" t="s">
        <v>62</v>
      </c>
      <c r="AM18" s="101" t="s">
        <v>62</v>
      </c>
      <c r="AN18" s="101" t="s">
        <v>62</v>
      </c>
      <c r="AO18" s="102">
        <v>50</v>
      </c>
      <c r="AP18" s="102">
        <v>13</v>
      </c>
      <c r="AQ18" s="102" t="s">
        <v>62</v>
      </c>
      <c r="AR18" s="101">
        <v>220</v>
      </c>
      <c r="AS18" s="101" t="s">
        <v>62</v>
      </c>
      <c r="AT18" s="101" t="s">
        <v>62</v>
      </c>
      <c r="AU18" s="101">
        <v>49.3</v>
      </c>
      <c r="AV18" s="101" t="s">
        <v>62</v>
      </c>
      <c r="AW18" s="101" t="s">
        <v>62</v>
      </c>
      <c r="AX18" s="105">
        <f>SUM(W18:AW18)/10000+U18</f>
        <v>100.00935999999999</v>
      </c>
      <c r="AZ18" s="52"/>
    </row>
    <row r="19" spans="1:52" s="1" customFormat="1" ht="15.75" x14ac:dyDescent="0.25">
      <c r="A19" s="84">
        <v>4</v>
      </c>
      <c r="B19" s="83" t="str">
        <f t="shared" si="0"/>
        <v>XF0208</v>
      </c>
      <c r="C19" s="83" t="s">
        <v>73</v>
      </c>
      <c r="D19" s="83" t="s">
        <v>81</v>
      </c>
      <c r="E19" s="37" t="s">
        <v>55</v>
      </c>
      <c r="F19" s="37" t="s">
        <v>55</v>
      </c>
      <c r="G19" s="37" t="s">
        <v>55</v>
      </c>
      <c r="H19" s="38" t="s">
        <v>55</v>
      </c>
      <c r="J19" s="45" t="s">
        <v>62</v>
      </c>
      <c r="K19" s="92">
        <v>2.11</v>
      </c>
      <c r="L19" s="92">
        <v>3.87</v>
      </c>
      <c r="M19" s="96">
        <v>17.3</v>
      </c>
      <c r="N19" s="92">
        <v>6.1600000000000002E-2</v>
      </c>
      <c r="O19" s="93">
        <v>2.1800000000000002</v>
      </c>
      <c r="P19" s="92">
        <v>0.91400000000000003</v>
      </c>
      <c r="Q19" s="92">
        <v>70.5</v>
      </c>
      <c r="R19" s="92">
        <v>0.33600000000000002</v>
      </c>
      <c r="S19" s="92">
        <v>6.0400000000000002E-2</v>
      </c>
      <c r="T19" s="92">
        <v>2.39</v>
      </c>
      <c r="U19" s="103">
        <f t="shared" si="1"/>
        <v>99.721999999999994</v>
      </c>
      <c r="V19" s="89"/>
      <c r="W19" s="94">
        <v>1650</v>
      </c>
      <c r="X19" s="101">
        <v>102</v>
      </c>
      <c r="Y19" s="107">
        <v>118</v>
      </c>
      <c r="Z19" s="101">
        <v>63.4</v>
      </c>
      <c r="AA19" s="102">
        <v>71</v>
      </c>
      <c r="AB19" s="101">
        <v>162.99999999999997</v>
      </c>
      <c r="AC19" s="101">
        <v>16.7</v>
      </c>
      <c r="AD19" s="101">
        <v>10.8</v>
      </c>
      <c r="AE19" s="101">
        <v>10.9</v>
      </c>
      <c r="AF19" s="101">
        <v>83.9</v>
      </c>
      <c r="AG19" s="101">
        <v>74.599999999999994</v>
      </c>
      <c r="AH19" s="101">
        <v>510</v>
      </c>
      <c r="AI19" s="101">
        <v>26.9</v>
      </c>
      <c r="AJ19" s="101" t="s">
        <v>62</v>
      </c>
      <c r="AK19" s="101" t="s">
        <v>62</v>
      </c>
      <c r="AL19" s="101" t="s">
        <v>62</v>
      </c>
      <c r="AM19" s="101" t="s">
        <v>62</v>
      </c>
      <c r="AN19" s="101" t="s">
        <v>62</v>
      </c>
      <c r="AO19" s="102">
        <v>35</v>
      </c>
      <c r="AP19" s="102">
        <v>10</v>
      </c>
      <c r="AQ19" s="102" t="s">
        <v>62</v>
      </c>
      <c r="AR19" s="101">
        <v>215</v>
      </c>
      <c r="AS19" s="101" t="s">
        <v>62</v>
      </c>
      <c r="AT19" s="101" t="s">
        <v>62</v>
      </c>
      <c r="AU19" s="101">
        <v>45.4</v>
      </c>
      <c r="AV19" s="101" t="s">
        <v>62</v>
      </c>
      <c r="AW19" s="101" t="s">
        <v>62</v>
      </c>
      <c r="AX19" s="105">
        <f>SUM(W19:AW19)/10000+U19</f>
        <v>100.04266</v>
      </c>
      <c r="AZ19" s="52"/>
    </row>
    <row r="20" spans="1:52" s="1" customFormat="1" ht="15.75" x14ac:dyDescent="0.25">
      <c r="A20" s="84">
        <v>5</v>
      </c>
      <c r="B20" s="83" t="str">
        <f t="shared" si="0"/>
        <v>XF0208</v>
      </c>
      <c r="C20" s="83" t="s">
        <v>74</v>
      </c>
      <c r="D20" s="83" t="s">
        <v>82</v>
      </c>
      <c r="E20" s="37" t="s">
        <v>55</v>
      </c>
      <c r="F20" s="37" t="s">
        <v>55</v>
      </c>
      <c r="G20" s="37" t="s">
        <v>55</v>
      </c>
      <c r="H20" s="38" t="s">
        <v>55</v>
      </c>
      <c r="J20" s="45" t="s">
        <v>62</v>
      </c>
      <c r="K20" s="92">
        <v>1.91</v>
      </c>
      <c r="L20" s="92">
        <v>4.01</v>
      </c>
      <c r="M20" s="96">
        <v>16.5</v>
      </c>
      <c r="N20" s="92">
        <v>6.7299999999999999E-2</v>
      </c>
      <c r="O20" s="93">
        <v>2.17</v>
      </c>
      <c r="P20" s="92">
        <v>0.73199999999999998</v>
      </c>
      <c r="Q20" s="92">
        <v>71.3</v>
      </c>
      <c r="R20" s="97">
        <v>0.32</v>
      </c>
      <c r="S20" s="92">
        <v>6.9400000000000003E-2</v>
      </c>
      <c r="T20" s="92">
        <v>2.59</v>
      </c>
      <c r="U20" s="103">
        <f t="shared" si="1"/>
        <v>99.668700000000001</v>
      </c>
      <c r="V20" s="89"/>
      <c r="W20" s="94">
        <v>1310</v>
      </c>
      <c r="X20" s="101">
        <v>104</v>
      </c>
      <c r="Y20" s="102">
        <v>99.6</v>
      </c>
      <c r="Z20" s="102">
        <v>81</v>
      </c>
      <c r="AA20" s="102">
        <v>69</v>
      </c>
      <c r="AB20" s="101">
        <v>225.99999999999997</v>
      </c>
      <c r="AC20" s="102">
        <v>18</v>
      </c>
      <c r="AD20" s="101">
        <v>13.7</v>
      </c>
      <c r="AE20" s="101" t="s">
        <v>62</v>
      </c>
      <c r="AF20" s="101">
        <v>49.3</v>
      </c>
      <c r="AG20" s="101">
        <v>46.8</v>
      </c>
      <c r="AH20" s="101">
        <v>600</v>
      </c>
      <c r="AI20" s="101">
        <v>28.1</v>
      </c>
      <c r="AJ20" s="101" t="s">
        <v>62</v>
      </c>
      <c r="AK20" s="101" t="s">
        <v>62</v>
      </c>
      <c r="AL20" s="101" t="s">
        <v>62</v>
      </c>
      <c r="AM20" s="101" t="s">
        <v>62</v>
      </c>
      <c r="AN20" s="101" t="s">
        <v>62</v>
      </c>
      <c r="AO20" s="102">
        <v>53</v>
      </c>
      <c r="AP20" s="101">
        <v>20.7</v>
      </c>
      <c r="AQ20" s="102" t="s">
        <v>62</v>
      </c>
      <c r="AR20" s="101">
        <v>218</v>
      </c>
      <c r="AS20" s="101" t="s">
        <v>62</v>
      </c>
      <c r="AT20" s="101" t="s">
        <v>62</v>
      </c>
      <c r="AU20" s="101">
        <v>40.5</v>
      </c>
      <c r="AV20" s="101" t="s">
        <v>62</v>
      </c>
      <c r="AW20" s="101" t="s">
        <v>62</v>
      </c>
      <c r="AX20" s="105">
        <f>SUM(W20:AW20)/10000+U20</f>
        <v>99.966470000000001</v>
      </c>
      <c r="AZ20" s="52"/>
    </row>
    <row r="21" spans="1:52" s="1" customFormat="1" ht="15.75" x14ac:dyDescent="0.25">
      <c r="A21" s="84">
        <v>6</v>
      </c>
      <c r="B21" s="83" t="str">
        <f t="shared" si="0"/>
        <v>XF0208</v>
      </c>
      <c r="C21" s="83" t="s">
        <v>75</v>
      </c>
      <c r="D21" s="83" t="s">
        <v>83</v>
      </c>
      <c r="E21" s="37" t="s">
        <v>55</v>
      </c>
      <c r="F21" s="37" t="s">
        <v>55</v>
      </c>
      <c r="G21" s="37" t="s">
        <v>55</v>
      </c>
      <c r="H21" s="38" t="s">
        <v>55</v>
      </c>
      <c r="J21" s="45" t="s">
        <v>62</v>
      </c>
      <c r="K21" s="92">
        <v>1.69</v>
      </c>
      <c r="L21" s="92">
        <v>4.0599999999999996</v>
      </c>
      <c r="M21" s="96">
        <v>16.600000000000001</v>
      </c>
      <c r="N21" s="92">
        <v>6.4699999999999994E-2</v>
      </c>
      <c r="O21" s="93">
        <v>2.13</v>
      </c>
      <c r="P21" s="92">
        <v>0.71199999999999997</v>
      </c>
      <c r="Q21" s="92">
        <v>71.5</v>
      </c>
      <c r="R21" s="92">
        <v>0.34399999999999997</v>
      </c>
      <c r="S21" s="92">
        <v>6.3100000000000003E-2</v>
      </c>
      <c r="T21" s="92">
        <v>2.5099999999999998</v>
      </c>
      <c r="U21" s="103">
        <f t="shared" si="1"/>
        <v>99.6738</v>
      </c>
      <c r="V21" s="89"/>
      <c r="W21" s="94">
        <v>1350</v>
      </c>
      <c r="X21" s="101">
        <v>115</v>
      </c>
      <c r="Y21" s="107">
        <v>117</v>
      </c>
      <c r="Z21" s="101">
        <v>76.2</v>
      </c>
      <c r="AA21" s="102">
        <v>69</v>
      </c>
      <c r="AB21" s="101">
        <v>191.99999999999997</v>
      </c>
      <c r="AC21" s="101">
        <v>18.3</v>
      </c>
      <c r="AD21" s="101">
        <v>12.3</v>
      </c>
      <c r="AE21" s="101" t="s">
        <v>62</v>
      </c>
      <c r="AF21" s="101">
        <v>54.3</v>
      </c>
      <c r="AG21" s="101">
        <v>59.4</v>
      </c>
      <c r="AH21" s="101">
        <v>586</v>
      </c>
      <c r="AI21" s="101">
        <v>25.7</v>
      </c>
      <c r="AJ21" s="101" t="s">
        <v>62</v>
      </c>
      <c r="AK21" s="101" t="s">
        <v>62</v>
      </c>
      <c r="AL21" s="101" t="s">
        <v>62</v>
      </c>
      <c r="AM21" s="101" t="s">
        <v>62</v>
      </c>
      <c r="AN21" s="101" t="s">
        <v>62</v>
      </c>
      <c r="AO21" s="102">
        <v>46</v>
      </c>
      <c r="AP21" s="101" t="s">
        <v>62</v>
      </c>
      <c r="AQ21" s="102" t="s">
        <v>62</v>
      </c>
      <c r="AR21" s="101">
        <v>201</v>
      </c>
      <c r="AS21" s="101" t="s">
        <v>62</v>
      </c>
      <c r="AT21" s="101" t="s">
        <v>62</v>
      </c>
      <c r="AU21" s="101">
        <v>41.3</v>
      </c>
      <c r="AV21" s="101">
        <v>22.4</v>
      </c>
      <c r="AW21" s="101" t="s">
        <v>62</v>
      </c>
      <c r="AX21" s="105">
        <f>SUM(W21:AW21)/10000+U21</f>
        <v>99.972390000000004</v>
      </c>
      <c r="AZ21" s="52"/>
    </row>
    <row r="22" spans="1:52" s="1" customFormat="1" ht="15.75" x14ac:dyDescent="0.25">
      <c r="A22" s="84">
        <v>7</v>
      </c>
      <c r="B22" s="83" t="str">
        <f t="shared" si="0"/>
        <v>XF0208</v>
      </c>
      <c r="C22" s="83" t="s">
        <v>76</v>
      </c>
      <c r="D22" s="83" t="s">
        <v>84</v>
      </c>
      <c r="E22" s="37" t="s">
        <v>55</v>
      </c>
      <c r="F22" s="37" t="s">
        <v>55</v>
      </c>
      <c r="G22" s="37" t="s">
        <v>55</v>
      </c>
      <c r="H22" s="38" t="s">
        <v>55</v>
      </c>
      <c r="J22" s="45" t="s">
        <v>62</v>
      </c>
      <c r="K22" s="92">
        <v>2.35</v>
      </c>
      <c r="L22" s="92">
        <v>3.76</v>
      </c>
      <c r="M22" s="96">
        <v>16.8</v>
      </c>
      <c r="N22" s="92">
        <v>6.9500000000000006E-2</v>
      </c>
      <c r="O22" s="93">
        <v>2.16</v>
      </c>
      <c r="P22" s="92">
        <v>0.70299999999999996</v>
      </c>
      <c r="Q22" s="92">
        <v>70.900000000000006</v>
      </c>
      <c r="R22" s="92">
        <v>0.32700000000000001</v>
      </c>
      <c r="S22" s="92">
        <v>6.4399999999999999E-2</v>
      </c>
      <c r="T22" s="92">
        <v>2.54</v>
      </c>
      <c r="U22" s="103">
        <f t="shared" si="1"/>
        <v>99.673900000000017</v>
      </c>
      <c r="V22" s="89"/>
      <c r="W22" s="94">
        <v>1460</v>
      </c>
      <c r="X22" s="101" t="s">
        <v>106</v>
      </c>
      <c r="Y22" s="107">
        <v>115</v>
      </c>
      <c r="Z22" s="101">
        <v>75.2</v>
      </c>
      <c r="AA22" s="102">
        <v>72</v>
      </c>
      <c r="AB22" s="101">
        <v>162.99999999999997</v>
      </c>
      <c r="AC22" s="102">
        <v>18</v>
      </c>
      <c r="AD22" s="101">
        <v>10.3</v>
      </c>
      <c r="AE22" s="101">
        <v>11.4</v>
      </c>
      <c r="AF22" s="101">
        <v>65.8</v>
      </c>
      <c r="AG22" s="102">
        <v>62</v>
      </c>
      <c r="AH22" s="101">
        <v>542</v>
      </c>
      <c r="AI22" s="101">
        <v>27.3</v>
      </c>
      <c r="AJ22" s="101" t="s">
        <v>62</v>
      </c>
      <c r="AK22" s="101" t="s">
        <v>62</v>
      </c>
      <c r="AL22" s="101" t="s">
        <v>62</v>
      </c>
      <c r="AM22" s="101" t="s">
        <v>62</v>
      </c>
      <c r="AN22" s="101" t="s">
        <v>62</v>
      </c>
      <c r="AO22" s="102">
        <v>47.999999999999993</v>
      </c>
      <c r="AP22" s="101" t="s">
        <v>62</v>
      </c>
      <c r="AQ22" s="102" t="s">
        <v>62</v>
      </c>
      <c r="AR22" s="101">
        <v>213</v>
      </c>
      <c r="AS22" s="101">
        <v>134</v>
      </c>
      <c r="AT22" s="101" t="s">
        <v>62</v>
      </c>
      <c r="AU22" s="101">
        <v>43.8</v>
      </c>
      <c r="AV22" s="101" t="s">
        <v>62</v>
      </c>
      <c r="AW22" s="101" t="s">
        <v>62</v>
      </c>
      <c r="AX22" s="105">
        <f>SUM(W22:AW22)/10000+U22</f>
        <v>99.979980000000012</v>
      </c>
      <c r="AZ22" s="52"/>
    </row>
    <row r="23" spans="1:52" s="1" customFormat="1" ht="16.5" thickBot="1" x14ac:dyDescent="0.3">
      <c r="A23" s="39">
        <v>8</v>
      </c>
      <c r="B23" s="33" t="str">
        <f t="shared" ref="B23" si="2">G$3</f>
        <v>XF0208</v>
      </c>
      <c r="C23" s="33" t="s">
        <v>77</v>
      </c>
      <c r="D23" s="33" t="s">
        <v>85</v>
      </c>
      <c r="E23" s="33" t="s">
        <v>55</v>
      </c>
      <c r="F23" s="33" t="s">
        <v>55</v>
      </c>
      <c r="G23" s="33" t="s">
        <v>55</v>
      </c>
      <c r="H23" s="34" t="s">
        <v>55</v>
      </c>
      <c r="J23" s="46" t="s">
        <v>62</v>
      </c>
      <c r="K23" s="47">
        <v>1.98</v>
      </c>
      <c r="L23" s="48">
        <v>3.79</v>
      </c>
      <c r="M23" s="51">
        <v>17.2</v>
      </c>
      <c r="N23" s="47">
        <v>6.3600000000000004E-2</v>
      </c>
      <c r="O23" s="48">
        <v>2.14</v>
      </c>
      <c r="P23" s="47">
        <v>0.79500000000000004</v>
      </c>
      <c r="Q23" s="47">
        <v>70.900000000000006</v>
      </c>
      <c r="R23" s="47">
        <v>0.32200000000000001</v>
      </c>
      <c r="S23" s="47">
        <v>5.5800000000000002E-2</v>
      </c>
      <c r="T23" s="48">
        <v>2.4</v>
      </c>
      <c r="U23" s="104">
        <f t="shared" si="1"/>
        <v>99.646400000000028</v>
      </c>
      <c r="V23" s="89"/>
      <c r="W23" s="46">
        <v>1660</v>
      </c>
      <c r="X23" s="49" t="s">
        <v>107</v>
      </c>
      <c r="Y23" s="108">
        <v>114</v>
      </c>
      <c r="Z23" s="49">
        <v>65.3</v>
      </c>
      <c r="AA23" s="50">
        <v>60</v>
      </c>
      <c r="AB23" s="49">
        <v>158.00000000000003</v>
      </c>
      <c r="AC23" s="49">
        <v>19.2</v>
      </c>
      <c r="AD23" s="49" t="s">
        <v>108</v>
      </c>
      <c r="AE23" s="49">
        <v>9.51</v>
      </c>
      <c r="AF23" s="49">
        <v>74.900000000000006</v>
      </c>
      <c r="AG23" s="49">
        <v>68.2</v>
      </c>
      <c r="AH23" s="49">
        <v>506</v>
      </c>
      <c r="AI23" s="49">
        <v>24.2</v>
      </c>
      <c r="AJ23" s="49" t="s">
        <v>62</v>
      </c>
      <c r="AK23" s="49" t="s">
        <v>62</v>
      </c>
      <c r="AL23" s="49" t="s">
        <v>62</v>
      </c>
      <c r="AM23" s="49" t="s">
        <v>62</v>
      </c>
      <c r="AN23" s="49" t="s">
        <v>62</v>
      </c>
      <c r="AO23" s="50">
        <v>47.999999999999993</v>
      </c>
      <c r="AP23" s="49" t="s">
        <v>62</v>
      </c>
      <c r="AQ23" s="50" t="s">
        <v>62</v>
      </c>
      <c r="AR23" s="49">
        <v>228</v>
      </c>
      <c r="AS23" s="49" t="s">
        <v>62</v>
      </c>
      <c r="AT23" s="49" t="s">
        <v>62</v>
      </c>
      <c r="AU23" s="49">
        <v>41.6</v>
      </c>
      <c r="AV23" s="49">
        <v>20.8</v>
      </c>
      <c r="AW23" s="49" t="s">
        <v>62</v>
      </c>
      <c r="AX23" s="109">
        <f>SUM(W23:AW23)/10000+U23</f>
        <v>99.956171000000026</v>
      </c>
      <c r="AZ23" s="52"/>
    </row>
    <row r="24" spans="1:52" ht="15.75" customHeight="1" thickBot="1" x14ac:dyDescent="0.3">
      <c r="C24" s="21"/>
      <c r="D24" s="22"/>
      <c r="V24" s="86"/>
    </row>
    <row r="25" spans="1:52" x14ac:dyDescent="0.25">
      <c r="J25" s="26" t="s">
        <v>59</v>
      </c>
      <c r="K25" s="27"/>
      <c r="L25" s="27"/>
      <c r="M25" s="27"/>
      <c r="N25" s="27"/>
      <c r="O25" s="27"/>
      <c r="P25" s="27"/>
      <c r="Q25" s="27"/>
      <c r="R25" s="28"/>
      <c r="V25" s="86"/>
    </row>
    <row r="26" spans="1:52" ht="15.75" thickBot="1" x14ac:dyDescent="0.3">
      <c r="J26" s="29" t="s">
        <v>60</v>
      </c>
      <c r="K26" s="30"/>
      <c r="L26" s="30"/>
      <c r="M26" s="30"/>
      <c r="N26" s="30"/>
      <c r="O26" s="30"/>
      <c r="P26" s="30"/>
      <c r="Q26" s="30"/>
      <c r="R26" s="31"/>
      <c r="V26" s="90"/>
    </row>
    <row r="27" spans="1:52" x14ac:dyDescent="0.25">
      <c r="J27" s="32"/>
    </row>
  </sheetData>
  <mergeCells count="27">
    <mergeCell ref="W13:AX13"/>
    <mergeCell ref="A1:D1"/>
    <mergeCell ref="E14:E15"/>
    <mergeCell ref="F14:F15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G14:H15"/>
    <mergeCell ref="A14:A15"/>
    <mergeCell ref="D14:D15"/>
    <mergeCell ref="A3:C3"/>
    <mergeCell ref="A4:C4"/>
    <mergeCell ref="A5:C5"/>
    <mergeCell ref="A11:C11"/>
    <mergeCell ref="B14:C15"/>
    <mergeCell ref="A6:C6"/>
    <mergeCell ref="A7:C7"/>
    <mergeCell ref="A8:C8"/>
    <mergeCell ref="A9:C9"/>
    <mergeCell ref="A10:C10"/>
    <mergeCell ref="J13:U13"/>
  </mergeCells>
  <phoneticPr fontId="8" type="noConversion"/>
  <hyperlinks>
    <hyperlink ref="D10" r:id="rId1"/>
  </hyperlinks>
  <pageMargins left="0.7" right="0.7" top="0.75" bottom="0.75" header="0.3" footer="0.3"/>
  <pageSetup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6F79D3589604CAED7393084AF4F6C" ma:contentTypeVersion="18" ma:contentTypeDescription="Create a new document." ma:contentTypeScope="" ma:versionID="f380d3dc9d4cdb14dec4eee64d9af736">
  <xsd:schema xmlns:xsd="http://www.w3.org/2001/XMLSchema" xmlns:xs="http://www.w3.org/2001/XMLSchema" xmlns:p="http://schemas.microsoft.com/office/2006/metadata/properties" xmlns:ns3="55942cad-d71f-4a81-9a65-ee3852e05ac1" xmlns:ns4="aa2fafed-f90e-4033-94cc-1d579156af6d" targetNamespace="http://schemas.microsoft.com/office/2006/metadata/properties" ma:root="true" ma:fieldsID="3ad7d70107273cbfa42995372f138365" ns3:_="" ns4:_="">
    <xsd:import namespace="55942cad-d71f-4a81-9a65-ee3852e05ac1"/>
    <xsd:import namespace="aa2fafed-f90e-4033-94cc-1d579156af6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42cad-d71f-4a81-9a65-ee3852e05a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fafed-f90e-4033-94cc-1d579156af6d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5942cad-d71f-4a81-9a65-ee3852e05ac1" xsi:nil="true"/>
  </documentManagement>
</p:properties>
</file>

<file path=customXml/itemProps1.xml><?xml version="1.0" encoding="utf-8"?>
<ds:datastoreItem xmlns:ds="http://schemas.openxmlformats.org/officeDocument/2006/customXml" ds:itemID="{6C12C2FA-7AB0-499B-BA6C-1F085D42A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942cad-d71f-4a81-9a65-ee3852e05ac1"/>
    <ds:schemaRef ds:uri="aa2fafed-f90e-4033-94cc-1d579156af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3D7F83-890F-4CF4-8D69-F977B0B33F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6E3463-3155-4972-9A2D-19AFF94FB4D3}">
  <ds:schemaRefs>
    <ds:schemaRef ds:uri="aa2fafed-f90e-4033-94cc-1d579156af6d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5942cad-d71f-4a81-9a65-ee3852e05a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XF0208</vt:lpstr>
    </vt:vector>
  </TitlesOfParts>
  <Company>University of Illinois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Bailey, Morgan Kay</dc:creator>
  <cp:lastModifiedBy>Pentrak, Martin</cp:lastModifiedBy>
  <dcterms:created xsi:type="dcterms:W3CDTF">2019-05-02T19:11:34Z</dcterms:created>
  <dcterms:modified xsi:type="dcterms:W3CDTF">2024-07-08T17:21:44Z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0x010100A066F79D3589604CAED7393084AF4F6C</vt:lpwstr>
  </property>
</Properties>
</file>